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435"/>
  </bookViews>
  <sheets>
    <sheet name="P. SINTÉTICA" sheetId="1" r:id="rId1"/>
    <sheet name="CRON." sheetId="5" r:id="rId2"/>
  </sheets>
  <externalReferences>
    <externalReference r:id="rId3"/>
  </externalReferences>
  <definedNames>
    <definedName name="_xlnm.Print_Area" localSheetId="1">CRON.!$A$1:$G$41</definedName>
    <definedName name="_xlnm.Print_Area" localSheetId="0">'P. SINTÉTICA'!$B$1:$K$34</definedName>
    <definedName name="_xlnm.Print_Titles" localSheetId="0">'P. SINTÉTICA'!$1:$10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J27" i="1" s="1"/>
  <c r="C22" i="5" s="1"/>
  <c r="G12" i="1"/>
  <c r="I12" i="1" s="1"/>
  <c r="I13" i="1"/>
  <c r="G14" i="1"/>
  <c r="I14" i="1" s="1"/>
  <c r="G15" i="1"/>
  <c r="I15" i="1" s="1"/>
  <c r="G16" i="1"/>
  <c r="I16" i="1" s="1"/>
  <c r="G24" i="1"/>
  <c r="I24" i="1" s="1"/>
  <c r="G25" i="1"/>
  <c r="I25" i="1" s="1"/>
  <c r="G26" i="1"/>
  <c r="I26" i="1"/>
  <c r="I18" i="1"/>
  <c r="I19" i="1"/>
  <c r="I20" i="1"/>
  <c r="I21" i="1"/>
  <c r="I22" i="1"/>
  <c r="D28" i="1"/>
  <c r="D26" i="1"/>
  <c r="D25" i="1"/>
  <c r="D24" i="1"/>
  <c r="D22" i="1"/>
  <c r="D21" i="1"/>
  <c r="D20" i="1"/>
  <c r="D19" i="1"/>
  <c r="D18" i="1"/>
  <c r="D16" i="1"/>
  <c r="D15" i="1"/>
  <c r="D14" i="1"/>
  <c r="D13" i="1"/>
  <c r="B22" i="5"/>
  <c r="A22" i="5"/>
  <c r="B20" i="5"/>
  <c r="A20" i="5"/>
  <c r="B18" i="5"/>
  <c r="A18" i="5"/>
  <c r="F16" i="1"/>
  <c r="A16" i="5"/>
  <c r="B16" i="5"/>
  <c r="J17" i="1" l="1"/>
  <c r="C18" i="5" s="1"/>
  <c r="E18" i="5" s="1"/>
  <c r="J11" i="1"/>
  <c r="J23" i="1"/>
  <c r="C20" i="5" s="1"/>
  <c r="F22" i="5"/>
  <c r="G22" i="5"/>
  <c r="G24" i="5" s="1"/>
  <c r="J29" i="1" l="1"/>
  <c r="J30" i="1" s="1"/>
  <c r="J31" i="1" s="1"/>
  <c r="F20" i="5"/>
  <c r="F24" i="5" s="1"/>
  <c r="E20" i="5"/>
  <c r="E24" i="5" s="1"/>
  <c r="G25" i="5"/>
  <c r="C16" i="5"/>
  <c r="D16" i="5" s="1"/>
  <c r="D24" i="5" s="1"/>
  <c r="F25" i="5" l="1"/>
  <c r="D26" i="5"/>
  <c r="E26" i="5" s="1"/>
  <c r="D25" i="5"/>
  <c r="D27" i="5" s="1"/>
  <c r="E25" i="5"/>
  <c r="F26" i="5" l="1"/>
  <c r="E27" i="5"/>
  <c r="G26" i="5" l="1"/>
  <c r="F27" i="5"/>
  <c r="G27" i="5" l="1"/>
</calcChain>
</file>

<file path=xl/sharedStrings.xml><?xml version="1.0" encoding="utf-8"?>
<sst xmlns="http://schemas.openxmlformats.org/spreadsheetml/2006/main" count="74" uniqueCount="62">
  <si>
    <t>SEBRAE – SERVIÇO DE APOIO A MICRO E PEQUENAS EMPRESAS DE PE.</t>
  </si>
  <si>
    <r>
      <rPr>
        <b/>
        <sz val="9"/>
        <rFont val="Consolas"/>
        <family val="3"/>
      </rPr>
      <t>OBRA:</t>
    </r>
    <r>
      <rPr>
        <sz val="9"/>
        <rFont val="Consolas"/>
        <family val="3"/>
      </rPr>
      <t xml:space="preserve"> REFORMA DA PRAÇA – SEBRAE RECIFE</t>
    </r>
  </si>
  <si>
    <r>
      <rPr>
        <b/>
        <sz val="9"/>
        <rFont val="Consolas"/>
        <family val="3"/>
      </rPr>
      <t>LOCAL:</t>
    </r>
    <r>
      <rPr>
        <sz val="9"/>
        <rFont val="Consolas"/>
        <family val="3"/>
      </rPr>
      <t xml:space="preserve"> RUA TABAIARES nº 360 - ILHA DO RETIRO - RECIFE – PE.</t>
    </r>
  </si>
  <si>
    <t>PLANILHA ORÇAMENTÁRIA - SINTÉTICA</t>
  </si>
  <si>
    <t>ITEM</t>
  </si>
  <si>
    <t>DESCRIÇÃO</t>
  </si>
  <si>
    <t>UNID</t>
  </si>
  <si>
    <t>QUANT.</t>
  </si>
  <si>
    <t>CUSTO UNITÁRIO</t>
  </si>
  <si>
    <t>CUSTO PARCIAL</t>
  </si>
  <si>
    <t>CUSTO TOTAL</t>
  </si>
  <si>
    <t>PREPARO DO TERRENO</t>
  </si>
  <si>
    <t>1.1</t>
  </si>
  <si>
    <t>C.014</t>
  </si>
  <si>
    <t>TAPUME  DE  CHAPA  DE  MADEIRA  COMPENSADA,  E=  6MM,  COM  PINTURA  A  CAL  E REAPROVEITAMENTO DE 2X</t>
  </si>
  <si>
    <t>M2</t>
  </si>
  <si>
    <t>1.2</t>
  </si>
  <si>
    <t xml:space="preserve">LIMPEZA SUPERFICIAL DA CAMADA VEGETAL </t>
  </si>
  <si>
    <t>1.3</t>
  </si>
  <si>
    <t>ESCAVACAO E CARGA MATERIAL 1A CATEGORIA, UTILIZANDO TRATOR DE ESTEIRAS DE 110 A 160HP COM LAMINA, PESO OPERACIONAL * 13T  E PA CARREGADEIRA COM 170 HP</t>
  </si>
  <si>
    <t>M3</t>
  </si>
  <si>
    <t>1.4</t>
  </si>
  <si>
    <t>COMPACTACAO MECANICA, SEM CONTROLE DO GC (C/COMPACTADOR PLACA 400 KG)</t>
  </si>
  <si>
    <t>1.5</t>
  </si>
  <si>
    <t>ATERRO MANUAL COM AREIA PARA ATERRO E COMPACTAÇÃO MECANIZADA</t>
  </si>
  <si>
    <t>INSTALAÇÕES</t>
  </si>
  <si>
    <t>2.1</t>
  </si>
  <si>
    <t>POSTE PARA JARDIM SIMPLES SEM BASE - FORNECIMENTO E INSTALACAO (LAMPADA INCLUSA)</t>
  </si>
  <si>
    <t>UND</t>
  </si>
  <si>
    <t>2.2</t>
  </si>
  <si>
    <t>REFLETOR DE LED - 10W</t>
  </si>
  <si>
    <t>UN</t>
  </si>
  <si>
    <t>2.3</t>
  </si>
  <si>
    <t>BALIZADOR DE JARDIM, COM LAMPADA - FORNECIMENTO E INSTALAÇÃO</t>
  </si>
  <si>
    <t>2.4</t>
  </si>
  <si>
    <t>TOMADA DUPLA, APARENTE, 2P+T 10A/250V C/ PLACA - FORNECIMENTO E INSTALACAO</t>
  </si>
  <si>
    <t>2.5</t>
  </si>
  <si>
    <t>PONTO DE ÁGUA  FRIA, C/ MATERIAL PVC RÍGIDO SOLDÁVEL DE 25MM</t>
  </si>
  <si>
    <t>PAVIMENTAÇÃO</t>
  </si>
  <si>
    <t>3.1</t>
  </si>
  <si>
    <t>EXECUÇÃO DE PASSEIO EM PISO INTERTRAVADO, COM BLOCO RETANGULAR DIVERSAS CORES, DE 20 X 10 CM, ESPESSURA 6 CM</t>
  </si>
  <si>
    <t>3.2</t>
  </si>
  <si>
    <t>EXECUÇÃO DE PASSEIO EM PISO INTERTRAVADO, COM BLOCO RETANGULAR COR NATURAL, DE 20 X 10 CM, ESPESSURA 6 CM</t>
  </si>
  <si>
    <t>3.3</t>
  </si>
  <si>
    <t>PLANTIO DE GRAMA ESMERALDA EM ROLO</t>
  </si>
  <si>
    <t>LIMPEZA FINAL DE OBRA</t>
  </si>
  <si>
    <t>4.1</t>
  </si>
  <si>
    <t>LIMPEZA FINAL DA OBRA</t>
  </si>
  <si>
    <t>TOTAL DO CUSTO GERAL</t>
  </si>
  <si>
    <t xml:space="preserve"> </t>
  </si>
  <si>
    <t>OBRA: REFORMA DA PRAÇA – SEBRAE RECIFE</t>
  </si>
  <si>
    <t>CRONOGRAMA FÍSICO - FINANCEIRO</t>
  </si>
  <si>
    <t>TOTAL</t>
  </si>
  <si>
    <t>CRONOGRAMA DE DESEMBOLSO</t>
  </si>
  <si>
    <r>
      <t>1</t>
    </r>
    <r>
      <rPr>
        <b/>
        <sz val="9"/>
        <color theme="0"/>
        <rFont val="Calibri"/>
        <family val="2"/>
      </rPr>
      <t>ª</t>
    </r>
    <r>
      <rPr>
        <b/>
        <sz val="9"/>
        <color theme="0"/>
        <rFont val="Consolas"/>
        <family val="3"/>
      </rPr>
      <t xml:space="preserve"> SEMANA</t>
    </r>
  </si>
  <si>
    <t>2ª SEMANA</t>
  </si>
  <si>
    <t>3ª SEMANA</t>
  </si>
  <si>
    <t>4ª SEMANA</t>
  </si>
  <si>
    <t>TOTAIS PARCIAIS</t>
  </si>
  <si>
    <t>TOTAL ACUMULADO</t>
  </si>
  <si>
    <t>BDI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</si>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</sst>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15" x14ac:knownFonts="1">
    <font>
      <sz val="10"/>
      <color rgb="FF000000"/>
      <name val="Times New Roman"/>
      <charset val="204"/>
    </font>
    <font>
      <sz val="10"/>
      <color rgb="FF000000"/>
      <name val="Consolas"/>
      <family val="3"/>
    </font>
    <font>
      <b/>
      <sz val="10"/>
      <name val="Consolas"/>
      <family val="3"/>
    </font>
    <font>
      <sz val="10"/>
      <name val="Consolas"/>
      <family val="3"/>
    </font>
    <font>
      <b/>
      <sz val="10"/>
      <color rgb="FF000000"/>
      <name val="Consolas"/>
      <family val="3"/>
    </font>
    <font>
      <sz val="9"/>
      <color rgb="FF000000"/>
      <name val="Consolas"/>
      <family val="3"/>
    </font>
    <font>
      <b/>
      <sz val="9"/>
      <name val="Consolas"/>
      <family val="3"/>
    </font>
    <font>
      <sz val="9"/>
      <name val="Consolas"/>
      <family val="3"/>
    </font>
    <font>
      <b/>
      <sz val="9"/>
      <color rgb="FF000000"/>
      <name val="Consolas"/>
      <family val="3"/>
    </font>
    <font>
      <b/>
      <sz val="12"/>
      <color rgb="FF000000"/>
      <name val="Consolas"/>
      <family val="3"/>
    </font>
    <font>
      <sz val="10"/>
      <name val="Arial"/>
      <family val="2"/>
    </font>
    <font>
      <b/>
      <sz val="14"/>
      <color theme="0"/>
      <name val="Consolas"/>
      <family val="3"/>
    </font>
    <font>
      <b/>
      <sz val="9"/>
      <color theme="0"/>
      <name val="Consolas"/>
      <family val="3"/>
    </font>
    <font>
      <sz val="11"/>
      <color indexed="8"/>
      <name val="Calibri"/>
      <family val="2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133">
    <xf numFmtId="0" fontId="0" fillId="0" borderId="0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8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8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8" fontId="5" fillId="0" borderId="5" xfId="0" applyNumberFormat="1" applyFont="1" applyFill="1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8" fontId="6" fillId="4" borderId="7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8" fontId="6" fillId="4" borderId="21" xfId="0" applyNumberFormat="1" applyFont="1" applyFill="1" applyBorder="1" applyAlignment="1">
      <alignment horizontal="center" vertical="center" wrapText="1"/>
    </xf>
    <xf numFmtId="8" fontId="12" fillId="4" borderId="3" xfId="0" applyNumberFormat="1" applyFont="1" applyFill="1" applyBorder="1" applyAlignment="1">
      <alignment horizontal="center" vertical="center"/>
    </xf>
    <xf numFmtId="8" fontId="12" fillId="4" borderId="4" xfId="0" applyNumberFormat="1" applyFont="1" applyFill="1" applyBorder="1" applyAlignment="1">
      <alignment horizontal="center" vertical="center"/>
    </xf>
    <xf numFmtId="10" fontId="12" fillId="4" borderId="0" xfId="0" applyNumberFormat="1" applyFont="1" applyFill="1" applyBorder="1" applyAlignment="1">
      <alignment horizontal="center" vertical="center"/>
    </xf>
    <xf numFmtId="10" fontId="12" fillId="4" borderId="8" xfId="0" applyNumberFormat="1" applyFont="1" applyFill="1" applyBorder="1" applyAlignment="1">
      <alignment horizontal="center" vertical="center"/>
    </xf>
    <xf numFmtId="8" fontId="12" fillId="4" borderId="0" xfId="0" applyNumberFormat="1" applyFont="1" applyFill="1" applyBorder="1" applyAlignment="1">
      <alignment horizontal="center" vertical="center"/>
    </xf>
    <xf numFmtId="8" fontId="12" fillId="4" borderId="8" xfId="0" applyNumberFormat="1" applyFont="1" applyFill="1" applyBorder="1" applyAlignment="1">
      <alignment horizontal="center" vertical="center"/>
    </xf>
    <xf numFmtId="10" fontId="12" fillId="4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8" fontId="5" fillId="0" borderId="8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2" fillId="4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6" fillId="4" borderId="23" xfId="0" applyFont="1" applyFill="1" applyBorder="1" applyAlignment="1">
      <alignment horizontal="center" vertical="center" wrapText="1"/>
    </xf>
    <xf numFmtId="1" fontId="8" fillId="4" borderId="22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/>
    </xf>
    <xf numFmtId="8" fontId="12" fillId="4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6" fillId="4" borderId="25" xfId="0" applyFont="1" applyFill="1" applyBorder="1" applyAlignment="1">
      <alignment vertical="center" wrapText="1"/>
    </xf>
    <xf numFmtId="10" fontId="6" fillId="4" borderId="22" xfId="0" applyNumberFormat="1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right" vertical="center" wrapText="1"/>
    </xf>
    <xf numFmtId="0" fontId="6" fillId="4" borderId="2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2" fillId="4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8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1" fillId="4" borderId="15" xfId="1" applyFont="1" applyFill="1" applyBorder="1" applyAlignment="1">
      <alignment horizontal="center"/>
    </xf>
    <xf numFmtId="0" fontId="11" fillId="4" borderId="16" xfId="1" applyFont="1" applyFill="1" applyBorder="1" applyAlignment="1">
      <alignment horizontal="center"/>
    </xf>
    <xf numFmtId="0" fontId="11" fillId="4" borderId="17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</cellXfs>
  <cellStyles count="3">
    <cellStyle name="Normal" xfId="0" builtinId="0"/>
    <cellStyle name="Normal 12" xfId="2"/>
    <cellStyle name="Normal 2 2 2" xfId="1"/>
  </cellStyles>
  <dxfs count="0"/>
  <tableStyles count="0" defaultTableStyle="TableStyleMedium9" defaultPivotStyle="PivotStyleLight16"/>
  <colors>
    <mruColors>
      <color rgb="FF538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srvfile03\UA_Administracao\OBRAS,%20REFORMAS%20E%20AMBIENTA&#199;&#195;O\2018\Reforma%20Refeitorio\Reforma%20Pra&#231;a\C&#243;pia%20de%20ORC-%20SEBRAE%20-%20PRA&#199;A%20-%20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SINTÉTICA"/>
      <sheetName val="C.P.U"/>
      <sheetName val="CRON."/>
    </sheetNames>
    <sheetDataSet>
      <sheetData sheetId="0"/>
      <sheetData sheetId="1">
        <row r="31">
          <cell r="H31" t="str">
            <v>C.001</v>
          </cell>
        </row>
        <row r="42">
          <cell r="H42" t="str">
            <v>C.002</v>
          </cell>
        </row>
        <row r="54">
          <cell r="H54" t="str">
            <v>C.003</v>
          </cell>
        </row>
        <row r="65">
          <cell r="H65" t="str">
            <v>C.004</v>
          </cell>
        </row>
        <row r="77">
          <cell r="H77" t="str">
            <v>C.005</v>
          </cell>
        </row>
        <row r="91">
          <cell r="H91" t="str">
            <v>C.006</v>
          </cell>
        </row>
        <row r="104">
          <cell r="H104" t="str">
            <v>C.007</v>
          </cell>
        </row>
        <row r="117">
          <cell r="H117" t="str">
            <v>C.008</v>
          </cell>
        </row>
        <row r="132">
          <cell r="H132" t="str">
            <v>C.009</v>
          </cell>
        </row>
        <row r="149">
          <cell r="H149" t="str">
            <v>C.010</v>
          </cell>
        </row>
        <row r="167">
          <cell r="H167" t="str">
            <v>C.011</v>
          </cell>
        </row>
        <row r="185">
          <cell r="H185" t="str">
            <v>C.012</v>
          </cell>
        </row>
        <row r="200">
          <cell r="H200" t="str">
            <v>C.013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="115" zoomScaleNormal="70" zoomScaleSheetLayoutView="115" workbookViewId="0">
      <selection activeCell="E13" sqref="E13"/>
    </sheetView>
  </sheetViews>
  <sheetFormatPr defaultRowHeight="12" x14ac:dyDescent="0.2"/>
  <cols>
    <col min="1" max="1" width="3" style="35" customWidth="1"/>
    <col min="2" max="2" width="1.1640625" style="35" customWidth="1"/>
    <col min="3" max="3" width="12.6640625" style="29" customWidth="1"/>
    <col min="4" max="4" width="18.5" style="63" customWidth="1"/>
    <col min="5" max="5" width="74.1640625" style="30" customWidth="1"/>
    <col min="6" max="6" width="9" style="29" customWidth="1"/>
    <col min="7" max="7" width="10.83203125" style="29" customWidth="1"/>
    <col min="8" max="8" width="20" style="5" customWidth="1"/>
    <col min="9" max="9" width="16.5" style="5" customWidth="1"/>
    <col min="10" max="10" width="19.5" style="5" customWidth="1"/>
    <col min="11" max="11" width="1.1640625" style="32" customWidth="1"/>
    <col min="12" max="13" width="17.83203125" style="5" bestFit="1" customWidth="1"/>
    <col min="14" max="16384" width="9.33203125" style="32"/>
  </cols>
  <sheetData>
    <row r="1" spans="1:13" ht="5.0999999999999996" customHeight="1" x14ac:dyDescent="0.2">
      <c r="A1" s="67"/>
      <c r="B1" s="67"/>
      <c r="C1" s="33"/>
      <c r="D1" s="75"/>
      <c r="E1" s="67"/>
      <c r="F1" s="67"/>
      <c r="G1" s="67"/>
      <c r="H1" s="67"/>
      <c r="I1" s="67"/>
      <c r="J1" s="68"/>
      <c r="K1" s="67"/>
    </row>
    <row r="2" spans="1:13" x14ac:dyDescent="0.2">
      <c r="A2" s="67"/>
      <c r="B2" s="67"/>
      <c r="C2" s="91" t="s">
        <v>0</v>
      </c>
      <c r="D2" s="89"/>
      <c r="E2" s="89"/>
      <c r="F2" s="89"/>
      <c r="G2" s="89"/>
      <c r="H2" s="89"/>
      <c r="I2" s="89"/>
      <c r="J2" s="90"/>
      <c r="K2" s="67"/>
    </row>
    <row r="3" spans="1:13" x14ac:dyDescent="0.2">
      <c r="A3" s="67"/>
      <c r="B3" s="67"/>
      <c r="C3" s="96" t="s">
        <v>1</v>
      </c>
      <c r="D3" s="94"/>
      <c r="E3" s="94"/>
      <c r="F3" s="94"/>
      <c r="G3" s="94"/>
      <c r="H3" s="94"/>
      <c r="I3" s="94"/>
      <c r="J3" s="95"/>
      <c r="K3" s="67"/>
    </row>
    <row r="4" spans="1:13" x14ac:dyDescent="0.2">
      <c r="A4" s="67"/>
      <c r="B4" s="67"/>
      <c r="C4" s="96" t="s">
        <v>2</v>
      </c>
      <c r="D4" s="94"/>
      <c r="E4" s="94"/>
      <c r="F4" s="94"/>
      <c r="G4" s="94"/>
      <c r="H4" s="94"/>
      <c r="I4" s="94"/>
      <c r="J4" s="95"/>
      <c r="K4" s="67"/>
    </row>
    <row r="5" spans="1:13" s="34" customFormat="1" x14ac:dyDescent="0.2">
      <c r="A5" s="67"/>
      <c r="B5" s="67"/>
      <c r="C5" s="92"/>
      <c r="D5" s="93"/>
      <c r="E5" s="94"/>
      <c r="F5" s="94"/>
      <c r="G5" s="94"/>
      <c r="H5" s="94"/>
      <c r="I5" s="94"/>
      <c r="J5" s="95"/>
      <c r="K5" s="67"/>
      <c r="L5" s="5"/>
      <c r="M5" s="5"/>
    </row>
    <row r="6" spans="1:13" x14ac:dyDescent="0.2">
      <c r="A6" s="67"/>
      <c r="B6" s="67"/>
      <c r="C6" s="92"/>
      <c r="D6" s="93"/>
      <c r="E6" s="94"/>
      <c r="F6" s="94"/>
      <c r="G6" s="94"/>
      <c r="H6" s="94"/>
      <c r="I6" s="94"/>
      <c r="J6" s="95"/>
      <c r="K6" s="67"/>
    </row>
    <row r="7" spans="1:13" ht="5.0999999999999996" customHeight="1" x14ac:dyDescent="0.2">
      <c r="A7" s="67"/>
      <c r="B7" s="67"/>
      <c r="C7" s="31"/>
      <c r="D7" s="67"/>
      <c r="E7" s="67"/>
      <c r="F7" s="67"/>
      <c r="G7" s="67"/>
      <c r="H7" s="67"/>
      <c r="I7" s="67"/>
      <c r="J7" s="68"/>
      <c r="K7" s="67"/>
    </row>
    <row r="8" spans="1:13" ht="18" customHeight="1" x14ac:dyDescent="0.2">
      <c r="A8" s="67"/>
      <c r="B8" s="67"/>
      <c r="C8" s="97" t="s">
        <v>3</v>
      </c>
      <c r="D8" s="98"/>
      <c r="E8" s="98"/>
      <c r="F8" s="98"/>
      <c r="G8" s="98"/>
      <c r="H8" s="98"/>
      <c r="I8" s="98"/>
      <c r="J8" s="99"/>
      <c r="K8" s="67"/>
    </row>
    <row r="9" spans="1:13" ht="5.0999999999999996" customHeight="1" thickBot="1" x14ac:dyDescent="0.25">
      <c r="A9" s="67"/>
      <c r="B9" s="67"/>
      <c r="C9" s="100"/>
      <c r="D9" s="101"/>
      <c r="E9" s="101"/>
      <c r="F9" s="101"/>
      <c r="G9" s="101"/>
      <c r="H9" s="101"/>
      <c r="I9" s="101"/>
      <c r="J9" s="102"/>
      <c r="K9" s="67"/>
    </row>
    <row r="10" spans="1:13" ht="18" customHeight="1" x14ac:dyDescent="0.2">
      <c r="A10" s="67"/>
      <c r="B10" s="67"/>
      <c r="C10" s="45" t="s">
        <v>4</v>
      </c>
      <c r="D10" s="76"/>
      <c r="E10" s="46" t="s">
        <v>5</v>
      </c>
      <c r="F10" s="46" t="s">
        <v>6</v>
      </c>
      <c r="G10" s="46" t="s">
        <v>7</v>
      </c>
      <c r="H10" s="47" t="s">
        <v>8</v>
      </c>
      <c r="I10" s="47" t="s">
        <v>9</v>
      </c>
      <c r="J10" s="48" t="s">
        <v>10</v>
      </c>
      <c r="K10" s="67"/>
    </row>
    <row r="11" spans="1:13" ht="18" customHeight="1" x14ac:dyDescent="0.2">
      <c r="A11" s="67"/>
      <c r="B11" s="67"/>
      <c r="C11" s="49">
        <v>1</v>
      </c>
      <c r="D11" s="77"/>
      <c r="E11" s="51" t="s">
        <v>11</v>
      </c>
      <c r="F11" s="50"/>
      <c r="G11" s="50"/>
      <c r="H11" s="52"/>
      <c r="I11" s="52"/>
      <c r="J11" s="53">
        <f>SUM(I12:I16)</f>
        <v>0</v>
      </c>
      <c r="K11" s="67"/>
    </row>
    <row r="12" spans="1:13" s="44" customFormat="1" ht="24" x14ac:dyDescent="0.2">
      <c r="A12" s="67"/>
      <c r="B12" s="67"/>
      <c r="C12" s="7" t="s">
        <v>12</v>
      </c>
      <c r="D12" s="1" t="s">
        <v>13</v>
      </c>
      <c r="E12" s="2" t="s">
        <v>14</v>
      </c>
      <c r="F12" s="1" t="s">
        <v>15</v>
      </c>
      <c r="G12" s="3">
        <f>68.85*2</f>
        <v>137.69999999999999</v>
      </c>
      <c r="H12" s="6">
        <v>0</v>
      </c>
      <c r="I12" s="6">
        <f t="shared" ref="I12" si="0">H12*G12</f>
        <v>0</v>
      </c>
      <c r="J12" s="8"/>
      <c r="K12" s="67"/>
      <c r="L12" s="5"/>
      <c r="M12" s="5"/>
    </row>
    <row r="13" spans="1:13" ht="18" customHeight="1" x14ac:dyDescent="0.2">
      <c r="A13" s="67"/>
      <c r="B13" s="67"/>
      <c r="C13" s="7" t="s">
        <v>16</v>
      </c>
      <c r="D13" s="1" t="str">
        <f>[1]C.P.U!H31</f>
        <v>C.001</v>
      </c>
      <c r="E13" s="2" t="s">
        <v>17</v>
      </c>
      <c r="F13" s="1" t="s">
        <v>15</v>
      </c>
      <c r="G13" s="3">
        <v>283.52999999999997</v>
      </c>
      <c r="H13" s="6">
        <v>0</v>
      </c>
      <c r="I13" s="6">
        <f t="shared" ref="I13" si="1">H13*G13</f>
        <v>0</v>
      </c>
      <c r="J13" s="8"/>
      <c r="K13" s="67"/>
    </row>
    <row r="14" spans="1:13" s="34" customFormat="1" ht="36" x14ac:dyDescent="0.2">
      <c r="A14" s="67"/>
      <c r="B14" s="67"/>
      <c r="C14" s="7" t="s">
        <v>18</v>
      </c>
      <c r="D14" s="1" t="str">
        <f>[1]C.P.U!H42</f>
        <v>C.002</v>
      </c>
      <c r="E14" s="2" t="s">
        <v>19</v>
      </c>
      <c r="F14" s="1" t="s">
        <v>20</v>
      </c>
      <c r="G14" s="3">
        <f>283.53*0.3</f>
        <v>85.058999999999983</v>
      </c>
      <c r="H14" s="6">
        <v>0</v>
      </c>
      <c r="I14" s="6">
        <f t="shared" ref="I14:I16" si="2">H14*G14</f>
        <v>0</v>
      </c>
      <c r="J14" s="8"/>
      <c r="K14" s="67"/>
      <c r="L14" s="5"/>
      <c r="M14" s="5"/>
    </row>
    <row r="15" spans="1:13" ht="24" x14ac:dyDescent="0.2">
      <c r="A15" s="67"/>
      <c r="B15" s="67"/>
      <c r="C15" s="7" t="s">
        <v>21</v>
      </c>
      <c r="D15" s="1" t="str">
        <f>[1]C.P.U!H54</f>
        <v>C.003</v>
      </c>
      <c r="E15" s="2" t="s">
        <v>22</v>
      </c>
      <c r="F15" s="1" t="s">
        <v>20</v>
      </c>
      <c r="G15" s="3">
        <f>286.53*0.2</f>
        <v>57.305999999999997</v>
      </c>
      <c r="H15" s="6">
        <v>0</v>
      </c>
      <c r="I15" s="6">
        <f t="shared" si="2"/>
        <v>0</v>
      </c>
      <c r="J15" s="8"/>
      <c r="K15" s="67"/>
    </row>
    <row r="16" spans="1:13" x14ac:dyDescent="0.2">
      <c r="A16" s="67"/>
      <c r="B16" s="67"/>
      <c r="C16" s="7" t="s">
        <v>23</v>
      </c>
      <c r="D16" s="1" t="str">
        <f>[1]C.P.U!H65</f>
        <v>C.004</v>
      </c>
      <c r="E16" s="2" t="s">
        <v>24</v>
      </c>
      <c r="F16" s="1" t="e">
        <f>#REF!</f>
        <v>#REF!</v>
      </c>
      <c r="G16" s="3">
        <f>(35.17*3)*0.3</f>
        <v>31.652999999999999</v>
      </c>
      <c r="H16" s="6">
        <v>0</v>
      </c>
      <c r="I16" s="6">
        <f t="shared" si="2"/>
        <v>0</v>
      </c>
      <c r="J16" s="8"/>
      <c r="K16" s="67"/>
    </row>
    <row r="17" spans="1:13" ht="18" customHeight="1" x14ac:dyDescent="0.2">
      <c r="A17" s="67"/>
      <c r="B17" s="67"/>
      <c r="C17" s="49">
        <v>2</v>
      </c>
      <c r="D17" s="77"/>
      <c r="E17" s="51" t="s">
        <v>25</v>
      </c>
      <c r="F17" s="50"/>
      <c r="G17" s="50"/>
      <c r="H17" s="52"/>
      <c r="I17" s="52"/>
      <c r="J17" s="53">
        <f>SUM(I18:I22)</f>
        <v>0</v>
      </c>
      <c r="K17" s="67"/>
    </row>
    <row r="18" spans="1:13" ht="24" x14ac:dyDescent="0.2">
      <c r="A18" s="67"/>
      <c r="B18" s="67"/>
      <c r="C18" s="9" t="s">
        <v>26</v>
      </c>
      <c r="D18" s="1" t="str">
        <f>[1]C.P.U!H77</f>
        <v>C.005</v>
      </c>
      <c r="E18" s="2" t="s">
        <v>27</v>
      </c>
      <c r="F18" s="1" t="s">
        <v>28</v>
      </c>
      <c r="G18" s="3">
        <v>6</v>
      </c>
      <c r="H18" s="6">
        <v>0</v>
      </c>
      <c r="I18" s="6">
        <f t="shared" ref="I18:I20" si="3">H18*G18</f>
        <v>0</v>
      </c>
      <c r="J18" s="8"/>
      <c r="K18" s="67"/>
    </row>
    <row r="19" spans="1:13" ht="18" customHeight="1" x14ac:dyDescent="0.2">
      <c r="A19" s="67"/>
      <c r="B19" s="67"/>
      <c r="C19" s="9" t="s">
        <v>29</v>
      </c>
      <c r="D19" s="1" t="str">
        <f>[1]C.P.U!H91</f>
        <v>C.006</v>
      </c>
      <c r="E19" s="2" t="s">
        <v>30</v>
      </c>
      <c r="F19" s="1" t="s">
        <v>31</v>
      </c>
      <c r="G19" s="3">
        <v>6</v>
      </c>
      <c r="H19" s="6">
        <v>0</v>
      </c>
      <c r="I19" s="6">
        <f t="shared" si="3"/>
        <v>0</v>
      </c>
      <c r="J19" s="8"/>
      <c r="K19" s="67"/>
    </row>
    <row r="20" spans="1:13" ht="18" customHeight="1" x14ac:dyDescent="0.2">
      <c r="A20" s="67"/>
      <c r="B20" s="67"/>
      <c r="C20" s="9" t="s">
        <v>32</v>
      </c>
      <c r="D20" s="1" t="str">
        <f>[1]C.P.U!H104</f>
        <v>C.007</v>
      </c>
      <c r="E20" s="2" t="s">
        <v>33</v>
      </c>
      <c r="F20" s="1" t="s">
        <v>28</v>
      </c>
      <c r="G20" s="3">
        <v>15</v>
      </c>
      <c r="H20" s="6">
        <v>0</v>
      </c>
      <c r="I20" s="6">
        <f t="shared" si="3"/>
        <v>0</v>
      </c>
      <c r="J20" s="8"/>
      <c r="K20" s="67"/>
    </row>
    <row r="21" spans="1:13" ht="24" x14ac:dyDescent="0.2">
      <c r="A21" s="67"/>
      <c r="B21" s="67"/>
      <c r="C21" s="9" t="s">
        <v>34</v>
      </c>
      <c r="D21" s="1" t="str">
        <f>[1]C.P.U!H117</f>
        <v>C.008</v>
      </c>
      <c r="E21" s="2" t="s">
        <v>35</v>
      </c>
      <c r="F21" s="1" t="s">
        <v>31</v>
      </c>
      <c r="G21" s="3">
        <v>6</v>
      </c>
      <c r="H21" s="6">
        <v>0</v>
      </c>
      <c r="I21" s="6">
        <f t="shared" ref="I21:I22" si="4">H21*G21</f>
        <v>0</v>
      </c>
      <c r="J21" s="8"/>
      <c r="K21" s="67"/>
    </row>
    <row r="22" spans="1:13" ht="18" customHeight="1" x14ac:dyDescent="0.2">
      <c r="A22" s="67"/>
      <c r="B22" s="67"/>
      <c r="C22" s="9" t="s">
        <v>36</v>
      </c>
      <c r="D22" s="1" t="str">
        <f>[1]C.P.U!H132</f>
        <v>C.009</v>
      </c>
      <c r="E22" s="2" t="s">
        <v>37</v>
      </c>
      <c r="F22" s="1" t="s">
        <v>31</v>
      </c>
      <c r="G22" s="3">
        <v>3</v>
      </c>
      <c r="H22" s="6">
        <v>0</v>
      </c>
      <c r="I22" s="6">
        <f t="shared" si="4"/>
        <v>0</v>
      </c>
      <c r="J22" s="8"/>
      <c r="K22" s="67"/>
    </row>
    <row r="23" spans="1:13" ht="18" customHeight="1" x14ac:dyDescent="0.2">
      <c r="A23" s="67"/>
      <c r="B23" s="67"/>
      <c r="C23" s="49">
        <v>3</v>
      </c>
      <c r="D23" s="77"/>
      <c r="E23" s="51" t="s">
        <v>38</v>
      </c>
      <c r="F23" s="50"/>
      <c r="G23" s="50"/>
      <c r="H23" s="52"/>
      <c r="I23" s="52"/>
      <c r="J23" s="53">
        <f>SUM(I24:I26)</f>
        <v>0</v>
      </c>
      <c r="K23" s="67"/>
    </row>
    <row r="24" spans="1:13" ht="24" x14ac:dyDescent="0.2">
      <c r="A24" s="67"/>
      <c r="B24" s="67"/>
      <c r="C24" s="7" t="s">
        <v>39</v>
      </c>
      <c r="D24" s="1" t="str">
        <f>[1]C.P.U!H149</f>
        <v>C.010</v>
      </c>
      <c r="E24" s="2" t="s">
        <v>40</v>
      </c>
      <c r="F24" s="1" t="s">
        <v>15</v>
      </c>
      <c r="G24" s="3">
        <f>35.17*3</f>
        <v>105.51</v>
      </c>
      <c r="H24" s="6">
        <v>0</v>
      </c>
      <c r="I24" s="6">
        <f t="shared" ref="I24:I25" si="5">H24*G24</f>
        <v>0</v>
      </c>
      <c r="J24" s="8"/>
      <c r="K24" s="67"/>
    </row>
    <row r="25" spans="1:13" ht="24" x14ac:dyDescent="0.2">
      <c r="A25" s="67"/>
      <c r="B25" s="67"/>
      <c r="C25" s="7" t="s">
        <v>41</v>
      </c>
      <c r="D25" s="1" t="str">
        <f>[1]C.P.U!H167</f>
        <v>C.011</v>
      </c>
      <c r="E25" s="2" t="s">
        <v>42</v>
      </c>
      <c r="F25" s="1" t="s">
        <v>15</v>
      </c>
      <c r="G25" s="3">
        <f>20.71+4.41</f>
        <v>25.12</v>
      </c>
      <c r="H25" s="6">
        <v>0</v>
      </c>
      <c r="I25" s="6">
        <f t="shared" si="5"/>
        <v>0</v>
      </c>
      <c r="J25" s="8"/>
      <c r="K25" s="67"/>
    </row>
    <row r="26" spans="1:13" s="41" customFormat="1" x14ac:dyDescent="0.2">
      <c r="A26" s="67"/>
      <c r="B26" s="67"/>
      <c r="C26" s="7" t="s">
        <v>43</v>
      </c>
      <c r="D26" s="1" t="str">
        <f>[1]C.P.U!H185</f>
        <v>C.012</v>
      </c>
      <c r="E26" s="2" t="s">
        <v>44</v>
      </c>
      <c r="F26" s="1" t="s">
        <v>15</v>
      </c>
      <c r="G26" s="3">
        <f>25.04+152.98</f>
        <v>178.01999999999998</v>
      </c>
      <c r="H26" s="6">
        <v>0</v>
      </c>
      <c r="I26" s="6">
        <f>H26*G26</f>
        <v>0</v>
      </c>
      <c r="J26" s="8"/>
      <c r="K26" s="67"/>
      <c r="L26" s="5"/>
      <c r="M26" s="5"/>
    </row>
    <row r="27" spans="1:13" s="35" customFormat="1" ht="18" customHeight="1" x14ac:dyDescent="0.2">
      <c r="A27" s="67"/>
      <c r="B27" s="67"/>
      <c r="C27" s="54">
        <v>4</v>
      </c>
      <c r="D27" s="78"/>
      <c r="E27" s="51" t="s">
        <v>45</v>
      </c>
      <c r="F27" s="50"/>
      <c r="G27" s="50"/>
      <c r="H27" s="52"/>
      <c r="I27" s="52"/>
      <c r="J27" s="53">
        <f>SUM(I28)</f>
        <v>0</v>
      </c>
      <c r="K27" s="67"/>
      <c r="L27" s="5"/>
      <c r="M27" s="5"/>
    </row>
    <row r="28" spans="1:13" ht="18" customHeight="1" x14ac:dyDescent="0.2">
      <c r="A28" s="67"/>
      <c r="B28" s="67"/>
      <c r="C28" s="7" t="s">
        <v>46</v>
      </c>
      <c r="D28" s="1" t="str">
        <f>[1]C.P.U!H200</f>
        <v>C.013</v>
      </c>
      <c r="E28" s="2" t="s">
        <v>47</v>
      </c>
      <c r="F28" s="1" t="s">
        <v>15</v>
      </c>
      <c r="G28" s="3">
        <v>288.43</v>
      </c>
      <c r="H28" s="6">
        <v>0</v>
      </c>
      <c r="I28" s="6">
        <f>H28*G28</f>
        <v>0</v>
      </c>
      <c r="J28" s="8"/>
      <c r="K28" s="67"/>
    </row>
    <row r="29" spans="1:13" ht="12" customHeight="1" x14ac:dyDescent="0.2">
      <c r="C29" s="84" t="s">
        <v>48</v>
      </c>
      <c r="D29" s="85"/>
      <c r="E29" s="85"/>
      <c r="F29" s="85"/>
      <c r="G29" s="85"/>
      <c r="H29" s="85"/>
      <c r="I29" s="86"/>
      <c r="J29" s="55">
        <f>J11+J23+J27+J17</f>
        <v>0</v>
      </c>
    </row>
    <row r="30" spans="1:13" s="81" customFormat="1" ht="12" customHeight="1" x14ac:dyDescent="0.2">
      <c r="C30" s="87" t="s">
        <v>60</v>
      </c>
      <c r="D30" s="88"/>
      <c r="E30" s="88"/>
      <c r="F30" s="88"/>
      <c r="G30" s="88"/>
      <c r="H30" s="82"/>
      <c r="I30" s="83">
        <v>0.27500000000000002</v>
      </c>
      <c r="J30" s="55">
        <f>I30*J29</f>
        <v>0</v>
      </c>
      <c r="L30" s="5"/>
      <c r="M30" s="5"/>
    </row>
    <row r="31" spans="1:13" s="81" customFormat="1" ht="12" customHeight="1" x14ac:dyDescent="0.2">
      <c r="C31" s="84" t="s">
        <v>61</v>
      </c>
      <c r="D31" s="85"/>
      <c r="E31" s="85"/>
      <c r="F31" s="85"/>
      <c r="G31" s="85"/>
      <c r="H31" s="85"/>
      <c r="I31" s="86"/>
      <c r="J31" s="55">
        <f>J30+J29</f>
        <v>0</v>
      </c>
      <c r="L31" s="5"/>
      <c r="M31" s="5"/>
    </row>
    <row r="32" spans="1:13" ht="12.75" thickBot="1" x14ac:dyDescent="0.25">
      <c r="C32" s="37"/>
      <c r="D32" s="17"/>
      <c r="E32" s="38"/>
      <c r="F32" s="17"/>
      <c r="G32" s="17"/>
      <c r="H32" s="42"/>
      <c r="I32" s="42"/>
      <c r="J32" s="43"/>
    </row>
    <row r="41" spans="5:11" x14ac:dyDescent="0.2">
      <c r="E41" s="69"/>
      <c r="F41" s="65"/>
      <c r="G41" s="65"/>
      <c r="K41" s="67"/>
    </row>
    <row r="42" spans="5:11" x14ac:dyDescent="0.2">
      <c r="E42" s="69"/>
      <c r="F42" s="65"/>
      <c r="G42" s="65"/>
      <c r="K42" s="67"/>
    </row>
    <row r="43" spans="5:11" x14ac:dyDescent="0.2">
      <c r="E43" s="69" t="s">
        <v>49</v>
      </c>
      <c r="F43" s="65"/>
      <c r="G43" s="65"/>
      <c r="K43" s="67"/>
    </row>
    <row r="44" spans="5:11" x14ac:dyDescent="0.2">
      <c r="E44" s="69"/>
      <c r="F44" s="65"/>
      <c r="G44" s="65"/>
      <c r="K44" s="67"/>
    </row>
    <row r="45" spans="5:11" x14ac:dyDescent="0.2">
      <c r="E45" s="69"/>
      <c r="F45" s="65"/>
      <c r="G45" s="65"/>
      <c r="K45" s="67"/>
    </row>
    <row r="46" spans="5:11" x14ac:dyDescent="0.2">
      <c r="E46" s="69"/>
      <c r="F46" s="65"/>
      <c r="G46" s="65"/>
      <c r="K46" s="67"/>
    </row>
    <row r="47" spans="5:11" x14ac:dyDescent="0.2">
      <c r="E47" s="69"/>
      <c r="F47" s="65"/>
      <c r="G47" s="65"/>
      <c r="K47" s="67"/>
    </row>
    <row r="48" spans="5:11" ht="12" customHeight="1" x14ac:dyDescent="0.2">
      <c r="E48" s="69"/>
      <c r="F48" s="65"/>
      <c r="G48" s="65"/>
      <c r="K48" s="67"/>
    </row>
  </sheetData>
  <mergeCells count="10">
    <mergeCell ref="C31:I31"/>
    <mergeCell ref="C30:G30"/>
    <mergeCell ref="C29:I29"/>
    <mergeCell ref="C2:J2"/>
    <mergeCell ref="C5:J5"/>
    <mergeCell ref="C3:J3"/>
    <mergeCell ref="C4:J4"/>
    <mergeCell ref="C6:J6"/>
    <mergeCell ref="C8:J8"/>
    <mergeCell ref="C9:J9"/>
  </mergeCells>
  <printOptions horizontalCentered="1"/>
  <pageMargins left="0.70866141732283472" right="0.70866141732283472" top="0.74803149606299213" bottom="1.1417322834645669" header="0.31496062992125984" footer="0.31496062992125984"/>
  <pageSetup paperSize="9" scale="65" fitToHeight="0" orientation="landscape" r:id="rId1"/>
  <headerFooter>
    <oddHeader>&amp;R&amp;P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E19" sqref="E19"/>
    </sheetView>
  </sheetViews>
  <sheetFormatPr defaultRowHeight="12" x14ac:dyDescent="0.2"/>
  <cols>
    <col min="1" max="1" width="12" style="4" customWidth="1"/>
    <col min="2" max="2" width="51" style="4" customWidth="1"/>
    <col min="3" max="3" width="16.1640625" style="4" customWidth="1"/>
    <col min="4" max="5" width="15.33203125" style="4" bestFit="1" customWidth="1"/>
    <col min="6" max="7" width="16.5" style="4" bestFit="1" customWidth="1"/>
    <col min="8" max="8" width="9.33203125" style="4"/>
    <col min="9" max="9" width="15.33203125" style="4" bestFit="1" customWidth="1"/>
    <col min="10" max="16384" width="9.33203125" style="4"/>
  </cols>
  <sheetData>
    <row r="1" spans="1:9" customFormat="1" ht="15.75" x14ac:dyDescent="0.2">
      <c r="A1" s="10"/>
      <c r="B1" s="122"/>
      <c r="C1" s="122"/>
      <c r="D1" s="122"/>
      <c r="E1" s="122"/>
      <c r="F1" s="122"/>
      <c r="G1" s="27"/>
    </row>
    <row r="2" spans="1:9" customFormat="1" ht="15.75" x14ac:dyDescent="0.2">
      <c r="A2" s="36"/>
      <c r="B2" s="123"/>
      <c r="C2" s="123"/>
      <c r="D2" s="123"/>
      <c r="E2" s="123"/>
      <c r="F2" s="123"/>
      <c r="G2" s="14"/>
    </row>
    <row r="3" spans="1:9" customFormat="1" ht="12.75" x14ac:dyDescent="0.2">
      <c r="A3" s="36"/>
      <c r="B3" s="124"/>
      <c r="C3" s="124"/>
      <c r="D3" s="124"/>
      <c r="E3" s="124"/>
      <c r="F3" s="124"/>
      <c r="G3" s="14"/>
    </row>
    <row r="4" spans="1:9" customFormat="1" ht="12.75" x14ac:dyDescent="0.2">
      <c r="A4" s="36"/>
      <c r="B4" s="124"/>
      <c r="C4" s="124"/>
      <c r="D4" s="124"/>
      <c r="E4" s="124"/>
      <c r="F4" s="124"/>
      <c r="G4" s="14"/>
    </row>
    <row r="5" spans="1:9" customFormat="1" ht="5.0999999999999996" customHeight="1" x14ac:dyDescent="0.2">
      <c r="A5" s="11"/>
      <c r="B5" s="12"/>
      <c r="C5" s="12"/>
      <c r="G5" s="14"/>
    </row>
    <row r="6" spans="1:9" customFormat="1" ht="15.75" x14ac:dyDescent="0.2">
      <c r="A6" s="125" t="s">
        <v>0</v>
      </c>
      <c r="B6" s="123"/>
      <c r="C6" s="123"/>
      <c r="D6" s="123"/>
      <c r="E6" s="123"/>
      <c r="F6" s="123"/>
      <c r="G6" s="14"/>
    </row>
    <row r="7" spans="1:9" customFormat="1" ht="12.75" x14ac:dyDescent="0.2">
      <c r="A7" s="114" t="s">
        <v>50</v>
      </c>
      <c r="B7" s="115"/>
      <c r="C7" s="115"/>
      <c r="D7" s="115"/>
      <c r="E7" s="115"/>
      <c r="F7" s="115"/>
      <c r="G7" s="14"/>
    </row>
    <row r="8" spans="1:9" customFormat="1" ht="12.75" x14ac:dyDescent="0.2">
      <c r="A8" s="114"/>
      <c r="B8" s="115"/>
      <c r="C8" s="115"/>
      <c r="D8" s="115"/>
      <c r="E8" s="115"/>
      <c r="F8" s="115"/>
      <c r="G8" s="14"/>
    </row>
    <row r="9" spans="1:9" customFormat="1" ht="12.75" x14ac:dyDescent="0.2">
      <c r="A9" s="116"/>
      <c r="B9" s="115"/>
      <c r="C9" s="115"/>
      <c r="D9" s="115"/>
      <c r="E9" s="115"/>
      <c r="F9" s="115"/>
      <c r="G9" s="14"/>
    </row>
    <row r="10" spans="1:9" customFormat="1" ht="5.0999999999999996" customHeight="1" thickBot="1" x14ac:dyDescent="0.25">
      <c r="A10" s="36"/>
      <c r="B10" s="73"/>
      <c r="C10" s="13"/>
      <c r="G10" s="14"/>
    </row>
    <row r="11" spans="1:9" customFormat="1" ht="19.5" thickBot="1" x14ac:dyDescent="0.35">
      <c r="A11" s="129" t="s">
        <v>51</v>
      </c>
      <c r="B11" s="130"/>
      <c r="C11" s="130"/>
      <c r="D11" s="130"/>
      <c r="E11" s="130"/>
      <c r="F11" s="130"/>
      <c r="G11" s="131"/>
    </row>
    <row r="12" spans="1:9" customFormat="1" ht="5.0999999999999996" customHeight="1" thickBot="1" x14ac:dyDescent="0.25">
      <c r="A12" s="127"/>
      <c r="B12" s="128"/>
      <c r="C12" s="128"/>
      <c r="D12" s="128"/>
      <c r="E12" s="128"/>
      <c r="F12" s="128"/>
      <c r="G12" s="14"/>
    </row>
    <row r="13" spans="1:9" x14ac:dyDescent="0.2">
      <c r="A13" s="110" t="s">
        <v>4</v>
      </c>
      <c r="B13" s="103" t="s">
        <v>5</v>
      </c>
      <c r="C13" s="104" t="s">
        <v>52</v>
      </c>
      <c r="D13" s="110" t="s">
        <v>53</v>
      </c>
      <c r="E13" s="103"/>
      <c r="F13" s="103"/>
      <c r="G13" s="104"/>
      <c r="H13" s="65"/>
      <c r="I13" s="65"/>
    </row>
    <row r="14" spans="1:9" ht="12.75" thickBot="1" x14ac:dyDescent="0.25">
      <c r="A14" s="111"/>
      <c r="B14" s="112"/>
      <c r="C14" s="113"/>
      <c r="D14" s="74" t="s">
        <v>54</v>
      </c>
      <c r="E14" s="71" t="s">
        <v>55</v>
      </c>
      <c r="F14" s="71" t="s">
        <v>56</v>
      </c>
      <c r="G14" s="72" t="s">
        <v>57</v>
      </c>
      <c r="H14" s="65"/>
      <c r="I14" s="65"/>
    </row>
    <row r="15" spans="1:9" s="19" customFormat="1" ht="5.0999999999999996" customHeight="1" x14ac:dyDescent="0.2">
      <c r="A15" s="22"/>
      <c r="B15" s="18"/>
      <c r="C15" s="23"/>
      <c r="D15" s="22"/>
      <c r="E15" s="18"/>
      <c r="F15" s="18"/>
      <c r="G15" s="23"/>
    </row>
    <row r="16" spans="1:9" x14ac:dyDescent="0.2">
      <c r="A16" s="117">
        <f>'P. SINTÉTICA'!C11</f>
        <v>1</v>
      </c>
      <c r="B16" s="119" t="str">
        <f>'P. SINTÉTICA'!E11</f>
        <v>PREPARO DO TERRENO</v>
      </c>
      <c r="C16" s="120">
        <f>'P. SINTÉTICA'!J11</f>
        <v>0</v>
      </c>
      <c r="D16" s="24">
        <f>D17*C16</f>
        <v>0</v>
      </c>
      <c r="E16" s="20"/>
      <c r="F16" s="20"/>
      <c r="G16" s="70"/>
      <c r="H16" s="65"/>
      <c r="I16" s="20"/>
    </row>
    <row r="17" spans="1:9" x14ac:dyDescent="0.2">
      <c r="A17" s="118"/>
      <c r="B17" s="119"/>
      <c r="C17" s="121"/>
      <c r="D17" s="25">
        <v>1</v>
      </c>
      <c r="E17" s="65"/>
      <c r="F17" s="65"/>
      <c r="G17" s="66"/>
      <c r="H17" s="65"/>
      <c r="I17" s="40"/>
    </row>
    <row r="18" spans="1:9" x14ac:dyDescent="0.2">
      <c r="A18" s="117">
        <f>'P. SINTÉTICA'!C17</f>
        <v>2</v>
      </c>
      <c r="B18" s="119" t="str">
        <f>'P. SINTÉTICA'!E17</f>
        <v>INSTALAÇÕES</v>
      </c>
      <c r="C18" s="120">
        <f>'P. SINTÉTICA'!J17</f>
        <v>0</v>
      </c>
      <c r="D18" s="24"/>
      <c r="E18" s="20">
        <f>E19*C18</f>
        <v>0</v>
      </c>
      <c r="F18" s="20"/>
      <c r="G18" s="66"/>
      <c r="H18" s="65"/>
      <c r="I18" s="20"/>
    </row>
    <row r="19" spans="1:9" x14ac:dyDescent="0.2">
      <c r="A19" s="118"/>
      <c r="B19" s="119"/>
      <c r="C19" s="121"/>
      <c r="D19" s="64"/>
      <c r="E19" s="21">
        <v>1</v>
      </c>
      <c r="F19" s="65"/>
      <c r="G19" s="66"/>
      <c r="H19" s="65"/>
      <c r="I19" s="40"/>
    </row>
    <row r="20" spans="1:9" x14ac:dyDescent="0.2">
      <c r="A20" s="117">
        <f>'P. SINTÉTICA'!C23</f>
        <v>3</v>
      </c>
      <c r="B20" s="119" t="str">
        <f>'P. SINTÉTICA'!E23</f>
        <v>PAVIMENTAÇÃO</v>
      </c>
      <c r="C20" s="120">
        <f>'P. SINTÉTICA'!J23</f>
        <v>0</v>
      </c>
      <c r="D20" s="24"/>
      <c r="E20" s="20">
        <f>E21*C20</f>
        <v>0</v>
      </c>
      <c r="F20" s="20">
        <f>F21*C20</f>
        <v>0</v>
      </c>
      <c r="G20" s="66"/>
      <c r="H20" s="65"/>
      <c r="I20" s="20"/>
    </row>
    <row r="21" spans="1:9" x14ac:dyDescent="0.2">
      <c r="A21" s="118"/>
      <c r="B21" s="119"/>
      <c r="C21" s="121"/>
      <c r="D21" s="64"/>
      <c r="E21" s="21">
        <v>0.5</v>
      </c>
      <c r="F21" s="21">
        <v>0.5</v>
      </c>
      <c r="G21" s="66"/>
      <c r="H21" s="65"/>
      <c r="I21" s="40"/>
    </row>
    <row r="22" spans="1:9" x14ac:dyDescent="0.2">
      <c r="A22" s="117">
        <f>'P. SINTÉTICA'!C27</f>
        <v>4</v>
      </c>
      <c r="B22" s="119" t="str">
        <f>'P. SINTÉTICA'!E27</f>
        <v>LIMPEZA FINAL DE OBRA</v>
      </c>
      <c r="C22" s="120">
        <f>'P. SINTÉTICA'!J27</f>
        <v>0</v>
      </c>
      <c r="D22" s="64"/>
      <c r="E22" s="65"/>
      <c r="F22" s="20">
        <f>F23*C22</f>
        <v>0</v>
      </c>
      <c r="G22" s="70">
        <f>G23*C22</f>
        <v>0</v>
      </c>
      <c r="H22" s="65"/>
      <c r="I22" s="20"/>
    </row>
    <row r="23" spans="1:9" ht="12.75" thickBot="1" x14ac:dyDescent="0.25">
      <c r="A23" s="118"/>
      <c r="B23" s="119"/>
      <c r="C23" s="121"/>
      <c r="D23" s="64"/>
      <c r="E23" s="65"/>
      <c r="F23" s="21">
        <v>0.5</v>
      </c>
      <c r="G23" s="26">
        <v>0.5</v>
      </c>
      <c r="H23" s="65"/>
      <c r="I23" s="40"/>
    </row>
    <row r="24" spans="1:9" ht="12.75" customHeight="1" x14ac:dyDescent="0.2">
      <c r="A24" s="107"/>
      <c r="B24" s="103" t="s">
        <v>58</v>
      </c>
      <c r="C24" s="104"/>
      <c r="D24" s="56">
        <f>SUM(D22,D20,D18,D16)</f>
        <v>0</v>
      </c>
      <c r="E24" s="56">
        <f>SUM(E22,E20,E18,E16)</f>
        <v>0</v>
      </c>
      <c r="F24" s="56">
        <f>SUM(F22,F20,F18,F16)</f>
        <v>0</v>
      </c>
      <c r="G24" s="57">
        <f>SUM(G22,G20,G18,G16)</f>
        <v>0</v>
      </c>
      <c r="H24" s="65"/>
      <c r="I24" s="20"/>
    </row>
    <row r="25" spans="1:9" x14ac:dyDescent="0.2">
      <c r="A25" s="108"/>
      <c r="B25" s="105"/>
      <c r="C25" s="106"/>
      <c r="D25" s="58" t="e">
        <f>D24/'P. SINTÉTICA'!J29</f>
        <v>#DIV/0!</v>
      </c>
      <c r="E25" s="58" t="e">
        <f>E24/'P. SINTÉTICA'!J29</f>
        <v>#DIV/0!</v>
      </c>
      <c r="F25" s="79" t="e">
        <f>F24/'P. SINTÉTICA'!J29</f>
        <v>#DIV/0!</v>
      </c>
      <c r="G25" s="59" t="e">
        <f>G24/'P. SINTÉTICA'!J29</f>
        <v>#DIV/0!</v>
      </c>
      <c r="H25" s="65"/>
      <c r="I25" s="40"/>
    </row>
    <row r="26" spans="1:9" x14ac:dyDescent="0.2">
      <c r="A26" s="108"/>
      <c r="B26" s="105" t="s">
        <v>59</v>
      </c>
      <c r="C26" s="106"/>
      <c r="D26" s="60">
        <f>D24</f>
        <v>0</v>
      </c>
      <c r="E26" s="60">
        <f t="shared" ref="E26:G26" si="0">E24+D26</f>
        <v>0</v>
      </c>
      <c r="F26" s="60">
        <f t="shared" si="0"/>
        <v>0</v>
      </c>
      <c r="G26" s="61">
        <f t="shared" si="0"/>
        <v>0</v>
      </c>
      <c r="H26" s="65"/>
      <c r="I26" s="65"/>
    </row>
    <row r="27" spans="1:9" ht="12.75" thickBot="1" x14ac:dyDescent="0.25">
      <c r="A27" s="109"/>
      <c r="B27" s="112"/>
      <c r="C27" s="113"/>
      <c r="D27" s="62" t="e">
        <f>D25</f>
        <v>#DIV/0!</v>
      </c>
      <c r="E27" s="80" t="e">
        <f>E26+D27</f>
        <v>#DIV/0!</v>
      </c>
      <c r="F27" s="80" t="e">
        <f>F26+E27</f>
        <v>#DIV/0!</v>
      </c>
      <c r="G27" s="80" t="e">
        <f>G26+F27</f>
        <v>#DIV/0!</v>
      </c>
      <c r="H27" s="65"/>
      <c r="I27" s="40"/>
    </row>
    <row r="28" spans="1:9" ht="5.0999999999999996" customHeight="1" x14ac:dyDescent="0.2">
      <c r="A28" s="15"/>
      <c r="B28" s="16"/>
      <c r="C28" s="16"/>
      <c r="D28" s="16"/>
      <c r="E28" s="16"/>
      <c r="F28" s="16"/>
      <c r="G28" s="28"/>
      <c r="H28" s="65"/>
      <c r="I28" s="65"/>
    </row>
    <row r="29" spans="1:9" x14ac:dyDescent="0.2">
      <c r="A29" s="132"/>
      <c r="B29" s="119"/>
      <c r="C29" s="65"/>
      <c r="D29" s="65"/>
      <c r="E29" s="65"/>
      <c r="F29" s="65"/>
      <c r="G29" s="66"/>
      <c r="H29" s="65"/>
      <c r="I29" s="65"/>
    </row>
    <row r="30" spans="1:9" x14ac:dyDescent="0.2">
      <c r="A30" s="64"/>
      <c r="B30" s="65"/>
      <c r="C30" s="65"/>
      <c r="D30" s="65"/>
      <c r="E30" s="65"/>
      <c r="F30" s="65"/>
      <c r="G30" s="66"/>
      <c r="H30" s="65"/>
      <c r="I30" s="65"/>
    </row>
    <row r="31" spans="1:9" x14ac:dyDescent="0.2">
      <c r="A31" s="64"/>
      <c r="B31" s="65"/>
      <c r="C31" s="65"/>
      <c r="D31" s="65"/>
      <c r="E31" s="65"/>
      <c r="F31" s="65"/>
      <c r="G31" s="66"/>
      <c r="H31" s="65"/>
      <c r="I31" s="65"/>
    </row>
    <row r="32" spans="1:9" x14ac:dyDescent="0.2">
      <c r="A32" s="64"/>
      <c r="B32" s="65"/>
      <c r="C32" s="65"/>
      <c r="D32" s="65"/>
      <c r="E32" s="65"/>
      <c r="F32" s="65"/>
      <c r="G32" s="66"/>
      <c r="H32" s="65"/>
      <c r="I32" s="65"/>
    </row>
    <row r="33" spans="1:9" x14ac:dyDescent="0.2">
      <c r="A33" s="64"/>
      <c r="B33" s="65"/>
      <c r="C33" s="65"/>
      <c r="D33" s="65"/>
      <c r="E33" s="65"/>
      <c r="F33" s="65"/>
      <c r="G33" s="66"/>
      <c r="H33" s="65"/>
      <c r="I33" s="65"/>
    </row>
    <row r="34" spans="1:9" x14ac:dyDescent="0.2">
      <c r="A34" s="64"/>
      <c r="B34" s="65"/>
      <c r="C34" s="65"/>
      <c r="D34" s="65"/>
      <c r="E34" s="65"/>
      <c r="F34" s="65"/>
      <c r="G34" s="66"/>
      <c r="H34" s="65"/>
      <c r="I34" s="65"/>
    </row>
    <row r="35" spans="1:9" x14ac:dyDescent="0.2">
      <c r="A35" s="64"/>
      <c r="B35" s="65"/>
      <c r="C35" s="65"/>
      <c r="D35" s="65"/>
      <c r="E35" s="65"/>
      <c r="F35" s="65"/>
      <c r="G35" s="66"/>
      <c r="H35" s="65"/>
      <c r="I35" s="65"/>
    </row>
    <row r="36" spans="1:9" x14ac:dyDescent="0.2">
      <c r="A36" s="64"/>
      <c r="B36" s="65"/>
      <c r="C36" s="65"/>
      <c r="D36" s="65"/>
      <c r="E36" s="65"/>
      <c r="F36" s="65"/>
      <c r="G36" s="66"/>
      <c r="H36" s="65"/>
      <c r="I36" s="65"/>
    </row>
    <row r="37" spans="1:9" x14ac:dyDescent="0.2">
      <c r="A37" s="118"/>
      <c r="B37" s="126"/>
      <c r="C37" s="126"/>
      <c r="D37" s="126"/>
      <c r="E37" s="126"/>
      <c r="F37" s="126"/>
      <c r="G37" s="121"/>
      <c r="H37" s="65"/>
      <c r="I37" s="65"/>
    </row>
    <row r="38" spans="1:9" x14ac:dyDescent="0.2">
      <c r="A38" s="118"/>
      <c r="B38" s="126"/>
      <c r="C38" s="126"/>
      <c r="D38" s="126"/>
      <c r="E38" s="126"/>
      <c r="F38" s="126"/>
      <c r="G38" s="121"/>
      <c r="H38" s="65"/>
      <c r="I38" s="65"/>
    </row>
    <row r="39" spans="1:9" x14ac:dyDescent="0.2">
      <c r="A39" s="118"/>
      <c r="B39" s="126"/>
      <c r="C39" s="126"/>
      <c r="D39" s="126"/>
      <c r="E39" s="126"/>
      <c r="F39" s="126"/>
      <c r="G39" s="121"/>
      <c r="H39" s="65"/>
      <c r="I39" s="65"/>
    </row>
    <row r="40" spans="1:9" x14ac:dyDescent="0.2">
      <c r="A40" s="64"/>
      <c r="B40" s="65"/>
      <c r="C40" s="65"/>
      <c r="D40" s="65"/>
      <c r="E40" s="65"/>
      <c r="F40" s="65"/>
      <c r="G40" s="66"/>
      <c r="H40" s="65"/>
      <c r="I40" s="65"/>
    </row>
    <row r="41" spans="1:9" ht="12.75" thickBot="1" x14ac:dyDescent="0.25">
      <c r="A41" s="37"/>
      <c r="B41" s="17"/>
      <c r="C41" s="17"/>
      <c r="D41" s="17"/>
      <c r="E41" s="17"/>
      <c r="F41" s="17"/>
      <c r="G41" s="39"/>
      <c r="H41" s="65"/>
      <c r="I41" s="65"/>
    </row>
  </sheetData>
  <mergeCells count="33">
    <mergeCell ref="A39:G39"/>
    <mergeCell ref="A12:F12"/>
    <mergeCell ref="A11:G11"/>
    <mergeCell ref="A29:B29"/>
    <mergeCell ref="A37:G37"/>
    <mergeCell ref="A38:G38"/>
    <mergeCell ref="C16:C17"/>
    <mergeCell ref="B16:B17"/>
    <mergeCell ref="A16:A17"/>
    <mergeCell ref="A18:A19"/>
    <mergeCell ref="B18:B19"/>
    <mergeCell ref="C18:C19"/>
    <mergeCell ref="A20:A21"/>
    <mergeCell ref="B20:B21"/>
    <mergeCell ref="C20:C21"/>
    <mergeCell ref="B26:C27"/>
    <mergeCell ref="B1:F1"/>
    <mergeCell ref="B2:F2"/>
    <mergeCell ref="B3:F3"/>
    <mergeCell ref="B4:F4"/>
    <mergeCell ref="A6:F6"/>
    <mergeCell ref="A7:F7"/>
    <mergeCell ref="A8:F8"/>
    <mergeCell ref="A9:F9"/>
    <mergeCell ref="A22:A23"/>
    <mergeCell ref="B22:B23"/>
    <mergeCell ref="C22:C23"/>
    <mergeCell ref="D13:G13"/>
    <mergeCell ref="B24:C25"/>
    <mergeCell ref="A24:A27"/>
    <mergeCell ref="A13:A14"/>
    <mergeCell ref="B13:B14"/>
    <mergeCell ref="C13:C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P. SINTÉTICA</vt:lpstr>
      <vt:lpstr>CRON.</vt:lpstr>
      <vt:lpstr>CRON.!Area_de_impressao</vt:lpstr>
      <vt:lpstr>'P. SINTÉTICA'!Area_de_impressao</vt:lpstr>
      <vt:lpstr>'P. SINTÉTICA'!Titulos_de_impressao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CBL_UFRPE_19</dc:creator>
  <cp:lastModifiedBy>pe002353</cp:lastModifiedBy>
  <cp:revision/>
  <dcterms:created xsi:type="dcterms:W3CDTF">2016-12-06T10:28:54Z</dcterms:created>
  <dcterms:modified xsi:type="dcterms:W3CDTF">2019-04-01T19:30:16Z</dcterms:modified>
</cp:coreProperties>
</file>